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465" windowWidth="1239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<sst xmlns="http://schemas.openxmlformats.org/spreadsheetml/2006/main" count="20" uniqueCount="20">
  <si>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Assumptions</t>
  </si>
  <si>
    <t>1% THD+N (x1.15)</t>
  </si>
  <si>
    <t>10% THD+N (x1.75)</t>
  </si>
  <si>
    <t>Full-Bridge Tied</t>
  </si>
  <si>
    <t>Parallel Full-Bridge Tied</t>
  </si>
  <si>
    <t>Half-Bridged Tied</t>
  </si>
  <si>
    <t>Modulation Index</t>
  </si>
  <si>
    <t>Voltage Rail Vp (volts)</t>
  </si>
  <si>
    <t>0.1% THD+N</t>
  </si>
  <si>
    <t>Calculations</t>
  </si>
  <si>
    <t>Inductor Resistance (ohms)</t>
  </si>
  <si>
    <t>Effciency</t>
  </si>
  <si>
    <t>PWM Output Rds_on (ohms)</t>
  </si>
  <si>
    <t>Capacitor ESR (ohms)</t>
  </si>
  <si>
    <t>Speaker Load (ohms)</t>
  </si>
  <si>
    <t>Power out (Wrms)</t>
  </si>
  <si>
    <t xml:space="preserve">Power at the Load (Wrms) </t>
  </si>
  <si>
    <t>Power Dissipation (Wrms) per channel</t>
  </si>
  <si>
    <t>Total current (Ipeak)</t>
  </si>
  <si>
    <t>Total current (Irms)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</si>
</sst>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</numFmts>
  <fonts count="11">
    <font>
      <sz val="10"/>
      <name val="Arial"/>
      <family val="0"/>
    </font>
    <font>
      <b/>
      <sz val="10"/>
      <color indexed="10"/>
      <name val="helvetica"/>
      <family val="2"/>
    </font>
    <font>
      <sz val="10"/>
      <color indexed="10"/>
      <name val="Arial"/>
      <family val="0"/>
    </font>
    <font>
      <sz val="10"/>
      <color indexed="10"/>
      <name val="helvetica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2"/>
      <name val="helvetica"/>
      <family val="0"/>
    </font>
    <font>
      <b/>
      <sz val="14"/>
      <color indexed="8"/>
      <name val="helvetica"/>
      <family val="0"/>
    </font>
    <font>
      <sz val="12"/>
      <color indexed="12"/>
      <name val="Arial"/>
      <family val="2"/>
    </font>
    <font>
      <sz val="12"/>
      <color indexed="12"/>
      <name val="helvetica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27.28125" style="0" customWidth="1"/>
    <col min="2" max="4" width="8.140625" style="0" customWidth="1"/>
    <col min="5" max="5" width="1.7109375" style="4" customWidth="1"/>
    <col min="6" max="8" width="8.140625" style="0" customWidth="1"/>
    <col min="9" max="9" width="1.7109375" style="4" customWidth="1"/>
    <col min="10" max="12" width="8.140625" style="0" customWidth="1"/>
  </cols>
  <sheetData>
    <row r="1" spans="1:12" s="2" customFormat="1" ht="24" customHeight="1">
      <c r="A1" s="23" t="s">
        <v>0</v>
      </c>
      <c r="B1" s="13"/>
      <c r="C1" s="10"/>
      <c r="D1" s="10"/>
      <c r="E1" s="5"/>
      <c r="F1" s="5"/>
      <c r="G1" s="5"/>
      <c r="H1" s="5"/>
      <c r="I1" s="3"/>
      <c r="J1" s="3"/>
      <c r="K1" s="3"/>
      <c r="L1" s="3"/>
    </row>
    <row r="2" spans="1:12" s="2" customFormat="1" ht="15" customHeight="1">
      <c r="A2" s="24" t="s">
        <v>7</v>
      </c>
      <c r="B2" s="21">
        <v>35</v>
      </c>
      <c r="C2" s="9"/>
      <c r="D2" s="9"/>
      <c r="E2" s="5"/>
      <c r="F2" s="5"/>
      <c r="G2" s="5"/>
      <c r="H2" s="5"/>
      <c r="I2" s="3"/>
      <c r="J2" s="3"/>
      <c r="K2" s="3"/>
      <c r="L2" s="3"/>
    </row>
    <row r="3" spans="1:12" s="2" customFormat="1" ht="15" customHeight="1">
      <c r="A3" s="24" t="s">
        <v>6</v>
      </c>
      <c r="B3" s="21">
        <v>0.87</v>
      </c>
      <c r="C3" s="9"/>
      <c r="D3" s="9"/>
      <c r="E3" s="5"/>
      <c r="F3" s="5"/>
      <c r="G3" s="5"/>
      <c r="H3" s="5"/>
      <c r="I3" s="3"/>
      <c r="J3" s="3"/>
      <c r="K3" s="3"/>
      <c r="L3" s="3"/>
    </row>
    <row r="4" spans="1:12" s="2" customFormat="1" ht="15" customHeight="1">
      <c r="A4" s="24" t="s">
        <v>12</v>
      </c>
      <c r="B4" s="21">
        <v>0.25</v>
      </c>
      <c r="C4" s="9"/>
      <c r="D4" s="9"/>
      <c r="E4" s="5"/>
      <c r="F4" s="5"/>
      <c r="G4" s="5"/>
      <c r="H4" s="5"/>
      <c r="I4" s="3"/>
      <c r="J4" s="3"/>
      <c r="K4" s="3"/>
      <c r="L4" s="3"/>
    </row>
    <row r="5" spans="1:12" ht="15" customHeight="1">
      <c r="A5" s="25" t="s">
        <v>13</v>
      </c>
      <c r="B5" s="22">
        <v>0.05</v>
      </c>
      <c r="C5" s="1"/>
      <c r="D5" s="1"/>
      <c r="E5" s="6"/>
      <c r="F5" s="6"/>
      <c r="G5" s="6"/>
      <c r="H5" s="6"/>
      <c r="J5" s="4"/>
      <c r="K5" s="4"/>
      <c r="L5" s="4"/>
    </row>
    <row r="6" spans="1:12" ht="15" customHeight="1">
      <c r="A6" s="25" t="s">
        <v>10</v>
      </c>
      <c r="B6" s="22">
        <v>0.05</v>
      </c>
      <c r="C6" s="1"/>
      <c r="D6" s="1"/>
      <c r="E6" s="6"/>
      <c r="F6" s="6"/>
      <c r="G6" s="6"/>
      <c r="H6" s="6"/>
      <c r="J6" s="4"/>
      <c r="K6" s="4"/>
      <c r="L6" s="4"/>
    </row>
    <row r="7" spans="1:12" ht="15" customHeight="1">
      <c r="A7" s="26"/>
      <c r="B7" s="11"/>
      <c r="C7" s="1"/>
      <c r="D7" s="1"/>
      <c r="E7" s="6"/>
      <c r="F7" s="6"/>
      <c r="G7" s="6"/>
      <c r="H7" s="6"/>
      <c r="J7" s="4"/>
      <c r="K7" s="4"/>
      <c r="L7" s="4"/>
    </row>
    <row r="8" spans="1:12" ht="24.75" customHeight="1">
      <c r="A8" s="27" t="s">
        <v>9</v>
      </c>
      <c r="C8" s="4"/>
      <c r="D8" s="4"/>
      <c r="F8" s="4"/>
      <c r="G8" s="4"/>
      <c r="H8" s="4"/>
      <c r="J8" s="4"/>
      <c r="K8" s="4"/>
      <c r="L8" s="4"/>
    </row>
    <row r="9" spans="1:12" s="7" customFormat="1" ht="15" customHeight="1">
      <c r="A9" s="28"/>
      <c r="B9" s="34" t="s">
        <v>5</v>
      </c>
      <c r="C9" s="35"/>
      <c r="D9" s="36"/>
      <c r="E9" s="14"/>
      <c r="F9" s="37" t="s">
        <v>3</v>
      </c>
      <c r="G9" s="35"/>
      <c r="H9" s="36"/>
      <c r="I9" s="14"/>
      <c r="J9" s="37" t="s">
        <v>4</v>
      </c>
      <c r="K9" s="35"/>
      <c r="L9" s="38"/>
    </row>
    <row r="10" spans="1:12" s="7" customFormat="1" ht="15" customHeight="1">
      <c r="A10" s="29" t="s">
        <v>14</v>
      </c>
      <c r="B10" s="19">
        <v>8</v>
      </c>
      <c r="C10" s="19">
        <v>6</v>
      </c>
      <c r="D10" s="19">
        <v>4</v>
      </c>
      <c r="E10" s="20"/>
      <c r="F10" s="19">
        <v>8</v>
      </c>
      <c r="G10" s="19">
        <v>6</v>
      </c>
      <c r="H10" s="19">
        <v>4</v>
      </c>
      <c r="I10" s="20"/>
      <c r="J10" s="19">
        <v>8</v>
      </c>
      <c r="K10" s="19">
        <v>6</v>
      </c>
      <c r="L10" s="19">
        <v>4</v>
      </c>
    </row>
    <row r="11" spans="1:12" s="7" customFormat="1" ht="15" customHeight="1">
      <c r="A11" s="30" t="s">
        <v>15</v>
      </c>
      <c r="B11" s="15">
        <f>ROUND((POWER(((B3*B2)/2.83),2))/(B10+B4+B5+B6),2)</f>
        <v>13.86</v>
      </c>
      <c r="C11" s="15">
        <f>ROUND((POWER(((B3*B2)/2.83),2))/(C10+B4+B5+B6),2)</f>
        <v>18.23</v>
      </c>
      <c r="D11" s="15">
        <f>ROUND((POWER(((B3*B2)/2.83),2))/(D10+B4+B5+B6),2)</f>
        <v>26.61</v>
      </c>
      <c r="E11" s="16"/>
      <c r="F11" s="15">
        <f>(POWER(((B3*(2*B2))/2.83),2))/(F10+2*B4+2*B6)</f>
        <v>53.84721706403951</v>
      </c>
      <c r="G11" s="15">
        <f>(POWER(((B3*(2*B2))/2.83),2))/(G10+2*B4+2*B6)</f>
        <v>70.16455556829392</v>
      </c>
      <c r="H11" s="15">
        <f>(POWER(((B3*(2*B2))/2.83),2))/(H10+2*B4+2*B6)</f>
        <v>100.67088407624779</v>
      </c>
      <c r="I11" s="16"/>
      <c r="J11" s="15">
        <f>(POWER(((B3*(2*B2))/2.83),2))/(J10+B4+(2*B6))</f>
        <v>55.45940919170537</v>
      </c>
      <c r="K11" s="15">
        <f>(POWER(((B3*(2*B2))/2.83),2))/(K10+B4+2*B6)</f>
        <v>72.9269396457858</v>
      </c>
      <c r="L11" s="15">
        <f>(POWER(((B3*(2*B2))/2.83),2))/(L10+B4+2*B6)</f>
        <v>106.4565670691356</v>
      </c>
    </row>
    <row r="12" spans="1:12" s="7" customFormat="1" ht="15" customHeight="1">
      <c r="A12" s="30" t="s">
        <v>19</v>
      </c>
      <c r="B12" s="15">
        <f>ROUND(SQRT(B11/(B10+B4+B5+B6)),2)</f>
        <v>1.29</v>
      </c>
      <c r="C12" s="15">
        <f>ROUND(SQRT(C11/(C10+B4+B5+B6)),2)</f>
        <v>1.69</v>
      </c>
      <c r="D12" s="15">
        <f>ROUND(SQRT(D11/(D10+B4+B5+B6)),2)</f>
        <v>2.47</v>
      </c>
      <c r="E12" s="16"/>
      <c r="F12" s="15">
        <f>ROUND(SQRT(F11/(F10+2*(B4+B6))),2)</f>
        <v>2.5</v>
      </c>
      <c r="G12" s="15">
        <f>ROUND(SQRT(G11/(G10+2*B4+2*B6)),2)</f>
        <v>3.26</v>
      </c>
      <c r="H12" s="15">
        <f>ROUND(SQRT(H11/(H10+2*B4+2*B6)),2)</f>
        <v>4.68</v>
      </c>
      <c r="I12" s="16"/>
      <c r="J12" s="15">
        <f>ROUND(SQRT(J11/(J10+B4+2*B6)),2)</f>
        <v>2.58</v>
      </c>
      <c r="K12" s="15">
        <f>ROUND(SQRT(K11/(K10+B4+2*B6)),2)</f>
        <v>3.39</v>
      </c>
      <c r="L12" s="15">
        <f>ROUND(SQRT(L11/(L10+B4+2*B6)),2)</f>
        <v>4.95</v>
      </c>
    </row>
    <row r="13" spans="1:12" s="7" customFormat="1" ht="15" customHeight="1">
      <c r="A13" s="30" t="s">
        <v>18</v>
      </c>
      <c r="B13" s="15">
        <f>B12*1.414</f>
        <v>1.82406</v>
      </c>
      <c r="C13" s="15">
        <f>C12*1.414</f>
        <v>2.3896599999999997</v>
      </c>
      <c r="D13" s="15">
        <f>D12*1.414</f>
        <v>3.4925800000000002</v>
      </c>
      <c r="E13" s="16"/>
      <c r="F13" s="15">
        <f>F12*1.414</f>
        <v>3.5349999999999997</v>
      </c>
      <c r="G13" s="15">
        <f>G12*1.414</f>
        <v>4.60964</v>
      </c>
      <c r="H13" s="15">
        <f>H12*1.414</f>
        <v>6.617519999999999</v>
      </c>
      <c r="I13" s="16"/>
      <c r="J13" s="15">
        <f>J12*1.414</f>
        <v>3.64812</v>
      </c>
      <c r="K13" s="15">
        <f>K12*1.414</f>
        <v>4.79346</v>
      </c>
      <c r="L13" s="15">
        <f>L12*1.414</f>
        <v>6.9993</v>
      </c>
    </row>
    <row r="14" spans="1:12" s="7" customFormat="1" ht="15" customHeight="1">
      <c r="A14" s="30" t="s">
        <v>16</v>
      </c>
      <c r="B14" s="15"/>
      <c r="C14" s="15"/>
      <c r="D14" s="15"/>
      <c r="E14" s="16"/>
      <c r="F14" s="15"/>
      <c r="G14" s="15"/>
      <c r="H14" s="15"/>
      <c r="I14" s="16"/>
      <c r="J14" s="15"/>
      <c r="K14" s="15"/>
      <c r="L14" s="15"/>
    </row>
    <row r="15" spans="1:12" s="8" customFormat="1" ht="15" customHeight="1">
      <c r="A15" s="31" t="s">
        <v>8</v>
      </c>
      <c r="B15" s="17">
        <f>(B12*B12)*B10</f>
        <v>13.312800000000001</v>
      </c>
      <c r="C15" s="17">
        <f>(C12*C12)*C10</f>
        <v>17.136599999999998</v>
      </c>
      <c r="D15" s="17">
        <f>(D12*D12)*D10</f>
        <v>24.403600000000004</v>
      </c>
      <c r="E15" s="18"/>
      <c r="F15" s="17">
        <f>(F12*F12)*F10</f>
        <v>50</v>
      </c>
      <c r="G15" s="17">
        <f>(G12*G12)*G10</f>
        <v>63.76559999999999</v>
      </c>
      <c r="H15" s="17">
        <f>(H12*H12)*H10</f>
        <v>87.60959999999999</v>
      </c>
      <c r="I15" s="18"/>
      <c r="J15" s="17">
        <f>(J12*J12)*J10</f>
        <v>53.251200000000004</v>
      </c>
      <c r="K15" s="17">
        <f>(K12*K12)*K10</f>
        <v>68.9526</v>
      </c>
      <c r="L15" s="17">
        <f>(L12*L12)*L10</f>
        <v>98.01</v>
      </c>
    </row>
    <row r="16" spans="1:12" s="8" customFormat="1" ht="15" customHeight="1">
      <c r="A16" s="31" t="s">
        <v>1</v>
      </c>
      <c r="B16" s="17">
        <f>ROUND((B15*1.15),2)</f>
        <v>15.31</v>
      </c>
      <c r="C16" s="17">
        <f>C15*1.15</f>
        <v>19.707089999999997</v>
      </c>
      <c r="D16" s="17">
        <f>D15*1.15</f>
        <v>28.064140000000002</v>
      </c>
      <c r="E16" s="18"/>
      <c r="F16" s="17">
        <f>F15*1.15</f>
        <v>57.49999999999999</v>
      </c>
      <c r="G16" s="17">
        <f>G15*1.15</f>
        <v>73.33043999999998</v>
      </c>
      <c r="H16" s="17">
        <f>H15*1.15</f>
        <v>100.75103999999997</v>
      </c>
      <c r="I16" s="18"/>
      <c r="J16" s="17">
        <f>J15*1.15</f>
        <v>61.23888</v>
      </c>
      <c r="K16" s="17">
        <f>K15*1.15</f>
        <v>79.29549</v>
      </c>
      <c r="L16" s="17">
        <f>L15*1.15</f>
        <v>112.7115</v>
      </c>
    </row>
    <row r="17" spans="1:12" s="8" customFormat="1" ht="15" customHeight="1">
      <c r="A17" s="31" t="s">
        <v>2</v>
      </c>
      <c r="B17" s="17">
        <f>ROUND((B15*1.75),2)</f>
        <v>23.3</v>
      </c>
      <c r="C17" s="17">
        <f>C15*1.75</f>
        <v>29.989049999999995</v>
      </c>
      <c r="D17" s="17">
        <f>D15*1.75</f>
        <v>42.706300000000006</v>
      </c>
      <c r="E17" s="18"/>
      <c r="F17" s="17">
        <f>F15*1.75</f>
        <v>87.5</v>
      </c>
      <c r="G17" s="17">
        <f>G15*1.75</f>
        <v>111.58979999999998</v>
      </c>
      <c r="H17" s="17">
        <f>H15*1.75</f>
        <v>153.31679999999997</v>
      </c>
      <c r="I17" s="18"/>
      <c r="J17" s="17">
        <f>J15*1.75</f>
        <v>93.18960000000001</v>
      </c>
      <c r="K17" s="17">
        <f>K15*1.75</f>
        <v>120.66705</v>
      </c>
      <c r="L17" s="17">
        <f>L15*1.75</f>
        <v>171.5175</v>
      </c>
    </row>
    <row r="18" spans="1:12" s="8" customFormat="1" ht="15" customHeight="1">
      <c r="A18" s="32" t="s">
        <v>11</v>
      </c>
      <c r="B18" s="17">
        <f>B15/B11</f>
        <v>0.9605194805194807</v>
      </c>
      <c r="C18" s="17">
        <f>C15/C11</f>
        <v>0.9400219418540865</v>
      </c>
      <c r="D18" s="17">
        <f>D15/D11</f>
        <v>0.9170838030815485</v>
      </c>
      <c r="E18" s="18"/>
      <c r="F18" s="17">
        <f>F15/F11</f>
        <v>0.9285530938495097</v>
      </c>
      <c r="G18" s="17">
        <f>G15/G11</f>
        <v>0.9088007396830787</v>
      </c>
      <c r="H18" s="17">
        <f>H15/H11</f>
        <v>0.8702575804702855</v>
      </c>
      <c r="I18" s="18"/>
      <c r="J18" s="17">
        <f>J15/J11</f>
        <v>0.9601833264383994</v>
      </c>
      <c r="K18" s="17">
        <f>K15/K11</f>
        <v>0.9455024485452208</v>
      </c>
      <c r="L18" s="17">
        <f>L15/L11</f>
        <v>0.9206571534130893</v>
      </c>
    </row>
    <row r="19" spans="1:12" s="12" customFormat="1" ht="33.75" customHeight="1">
      <c r="A19" s="33" t="s">
        <v>17</v>
      </c>
      <c r="B19" s="15">
        <f>(B12*B12)*B4</f>
        <v>0.41602500000000003</v>
      </c>
      <c r="C19" s="15">
        <f>(C12*C12)*B4</f>
        <v>0.7140249999999999</v>
      </c>
      <c r="D19" s="15">
        <f>(D12*D12)*B4</f>
        <v>1.5252250000000003</v>
      </c>
      <c r="E19" s="16"/>
      <c r="F19" s="15">
        <f>(F12*F12)*(2*B4)</f>
        <v>3.125</v>
      </c>
      <c r="G19" s="15">
        <f>(G12*G12)*(2*B4)</f>
        <v>5.3138</v>
      </c>
      <c r="H19" s="15">
        <f>(H12*H12)*(2*B4)</f>
        <v>10.951199999999998</v>
      </c>
      <c r="I19" s="16"/>
      <c r="J19" s="15">
        <f>(J12*J12)*B4</f>
        <v>1.6641000000000001</v>
      </c>
      <c r="K19" s="15">
        <f>(K12*K12)*B4</f>
        <v>2.873025</v>
      </c>
      <c r="L19" s="15">
        <f>(L12*L12)*B4</f>
        <v>6.125625</v>
      </c>
    </row>
  </sheetData>
  <sheetProtection password="F9DF" sheet="1" objects="1" scenarios="1"/>
  <mergeCells count="3">
    <mergeCell ref="B9:D9"/>
    <mergeCell ref="F9:H9"/>
    <mergeCell ref="J9:L9"/>
  </mergeCells>
  <printOptions/>
  <pageMargins left="0.25" right="0.2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Cirrus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Cirrus Logic</dc:creator>
  <cp:keywords/>
  <dc:description/>
  <cp:lastModifiedBy>randybx</cp:lastModifiedBy>
  <cp:lastPrinted>2004-12-29T20:29:05Z</cp:lastPrinted>
  <dcterms:created xsi:type="dcterms:W3CDTF">2003-01-28T16:59:34Z</dcterms:created>
  <dcterms:modified xsi:type="dcterms:W3CDTF">2005-05-12T14:40:27Z</dcterms:modified>
  <cp:category/>
  <cp:version/>
  <cp:contentType/>
  <cp:contentStatus/>
</cp:coreProperties>
</file>